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Tabelle1" sheetId="1" r:id="rId1"/>
    <sheet name="Tabelle2" sheetId="2" r:id="rId2"/>
    <sheet name="Tabelle3" sheetId="3" r:id="rId3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<sst xmlns="http://schemas.openxmlformats.org/spreadsheetml/2006/main" count="129" uniqueCount="103">
  <si>
    <t>DBT Summe</t>
  </si>
  <si>
    <t>Einzelpreis</t>
  </si>
  <si>
    <t>Gesamtpreis</t>
  </si>
  <si>
    <t>DBT %</t>
  </si>
  <si>
    <t>VK Brutto  (ohne Ust)</t>
  </si>
  <si>
    <t>Planen</t>
  </si>
  <si>
    <t>Regiekosten</t>
  </si>
  <si>
    <t>Gruppe/Angebotsverlauf/etc.</t>
  </si>
  <si>
    <t>HVBZ</t>
  </si>
  <si>
    <t>G29</t>
  </si>
  <si>
    <t>BF-3</t>
  </si>
  <si>
    <t>BF-3 zusätzlich</t>
  </si>
  <si>
    <t xml:space="preserve">Einpacken, Mannstunden, etc. </t>
  </si>
  <si>
    <t>StrePrü</t>
  </si>
  <si>
    <t>Werkstattwagen</t>
  </si>
  <si>
    <t>Bleche/BÜ, etc.</t>
  </si>
  <si>
    <t>Pol/Hipo/BF-4  vorn</t>
  </si>
  <si>
    <t xml:space="preserve">Pol/Hipo/BF-4 hinten </t>
  </si>
  <si>
    <t>ZwS Eigenkosten</t>
  </si>
  <si>
    <t xml:space="preserve">ZwS Fremdkosten: (EK) </t>
  </si>
  <si>
    <t>Datum</t>
  </si>
  <si>
    <t>Walog-Deckungsbeitrag</t>
  </si>
  <si>
    <t>Transportnächte/Entfernung (KM)</t>
  </si>
  <si>
    <t xml:space="preserve">Kunden-Nr./Kunde </t>
  </si>
  <si>
    <t>Pol/Hipo/BF-4 gesamt Strecke</t>
  </si>
  <si>
    <t>ZwS Frachten Leerfahrt</t>
  </si>
  <si>
    <t>ZwS Frachten Lastfahrt</t>
  </si>
  <si>
    <t>ZwS NK Allgemein</t>
  </si>
  <si>
    <t>ZwS  Nebenkosten VLM</t>
  </si>
  <si>
    <t>ZwS Sonstige Leistungen</t>
  </si>
  <si>
    <t>Hinweise/Notizen</t>
  </si>
  <si>
    <t>Technsiche Vorhut</t>
  </si>
  <si>
    <t>Technische Nachhut</t>
  </si>
  <si>
    <r>
      <t xml:space="preserve">Risikoaufschlag </t>
    </r>
    <r>
      <rPr>
        <sz val="10"/>
        <color indexed="10"/>
        <rFont val="Univers Condensed"/>
        <family val="2"/>
      </rPr>
      <t>(prozentual von ZwS Fremdkosten)</t>
    </r>
  </si>
  <si>
    <t>Anschläger</t>
  </si>
  <si>
    <t>Ufergeld</t>
  </si>
  <si>
    <t>Schwerlastplatte</t>
  </si>
  <si>
    <t>ZwS Hafenumschlag Ladehafen</t>
  </si>
  <si>
    <t>Krankosten 1</t>
  </si>
  <si>
    <t>Krankosten 2</t>
  </si>
  <si>
    <t>Frachtkosten BiSchi</t>
  </si>
  <si>
    <t>Frachtkosten Schubverband</t>
  </si>
  <si>
    <t>Liegegeld 2</t>
  </si>
  <si>
    <t>Liegegeld 1</t>
  </si>
  <si>
    <t>ZwS Binnenschiffstransport</t>
  </si>
  <si>
    <t>ZwS Hafenumschlag Löschhafen</t>
  </si>
  <si>
    <t>Walog-Angebotskalkulation im kombinierten Verkehr (KV)</t>
  </si>
  <si>
    <t>Relation /Hafen/Lade-Entladeort</t>
  </si>
  <si>
    <t>G 29 Leerfahrten (An- und Abreise)</t>
  </si>
  <si>
    <t>BF Leerfahrten</t>
  </si>
  <si>
    <t xml:space="preserve">BF Leerfahrten </t>
  </si>
  <si>
    <t>ZwS Fremdkosten (EK)</t>
  </si>
  <si>
    <t>(Kontrollzeile)</t>
  </si>
  <si>
    <r>
      <t xml:space="preserve">Walog VKP Brutto </t>
    </r>
    <r>
      <rPr>
        <b/>
        <u val="single"/>
        <sz val="12"/>
        <rFont val="Univers Condensed"/>
        <family val="2"/>
      </rPr>
      <t>(ohne USt)</t>
    </r>
  </si>
  <si>
    <t>Nettosumme kalkulierte Kosten: (gesamt)</t>
  </si>
  <si>
    <t>Kontrollzeile</t>
  </si>
  <si>
    <t xml:space="preserve">Kostenzusammenstellung Gewerke </t>
  </si>
  <si>
    <t xml:space="preserve">1) Vorlauf Leerfahrtkosten </t>
  </si>
  <si>
    <t>2) Vorlauf Frachtkosten/Lastfahrt</t>
  </si>
  <si>
    <t>3) Vorlauf NK allgemein</t>
  </si>
  <si>
    <t>4) Vorlauf NK-VLM</t>
  </si>
  <si>
    <t>5) Hafenumschlag Ladehafen</t>
  </si>
  <si>
    <t>6) Binnenschiffstransport</t>
  </si>
  <si>
    <t>7) Vorlauf-Sonstige Leistungen</t>
  </si>
  <si>
    <t>8) Hafenumschlag Löschhafen</t>
  </si>
  <si>
    <t xml:space="preserve">9) Nachlauf Leerfahrtkosten </t>
  </si>
  <si>
    <t>10) Nachlauf Frachtkosten/Lastfahrt</t>
  </si>
  <si>
    <t>11) Nachlauf  NK allgemein</t>
  </si>
  <si>
    <t>12) Vorlauf NK-VLM</t>
  </si>
  <si>
    <t>13) Nachlauf-Sonstige Leistungen</t>
  </si>
  <si>
    <t xml:space="preserve">14) Walog-Kosten </t>
  </si>
  <si>
    <t xml:space="preserve">1) Vorlauf : Leerfahrtkosten </t>
  </si>
  <si>
    <t>2) Vorlauf:  Frachtkosten /Lastfahrt</t>
  </si>
  <si>
    <t>3) Vorlauf : NK allgemein</t>
  </si>
  <si>
    <t>4) Vorlauf : NK VLM</t>
  </si>
  <si>
    <t xml:space="preserve">5) Vorlauf:  Hafenumschlag Ladehafen </t>
  </si>
  <si>
    <t xml:space="preserve">7) Vorlauf: Sonstige Leistungen </t>
  </si>
  <si>
    <t xml:space="preserve">8) Hafenumschlag Löschhafen </t>
  </si>
  <si>
    <t xml:space="preserve">9) Nachlauf:  Leerfahrtkosten </t>
  </si>
  <si>
    <t>10) Nachlauf: Frachtkosten /Lastfahrt</t>
  </si>
  <si>
    <t>11) Nachlauf: NK Allgemein</t>
  </si>
  <si>
    <t xml:space="preserve">12) Nachlauf: NK VLM </t>
  </si>
  <si>
    <t xml:space="preserve">13) Nachlauf: Sonstige Leistungen </t>
  </si>
  <si>
    <t>14) Walog-Eigenkosten (incl. evtl. Risikoaufschlag)</t>
  </si>
  <si>
    <t>S1</t>
  </si>
  <si>
    <t>S2</t>
  </si>
  <si>
    <t>S3</t>
  </si>
  <si>
    <t>BMA</t>
  </si>
  <si>
    <t>BS</t>
  </si>
  <si>
    <t>F-Villers Fucon</t>
  </si>
  <si>
    <t>TB,  33,8 to</t>
  </si>
  <si>
    <t xml:space="preserve">TB, 21,1 to </t>
  </si>
  <si>
    <t>BF Leerfahrten, Hin- und Rückfahrt Düsseldorf</t>
  </si>
  <si>
    <t xml:space="preserve">TB, 33,8 to </t>
  </si>
  <si>
    <t xml:space="preserve">Reisekosten, StrePrü, etc. </t>
  </si>
  <si>
    <t>Hauptlauf Strasse, ASSTRA   (€ 105.350,--)</t>
  </si>
  <si>
    <t xml:space="preserve">Entladen, Hafen BS, 21,1 to  </t>
  </si>
  <si>
    <t xml:space="preserve">Umschlag, Hafen BS, 21,1 to </t>
  </si>
  <si>
    <t>Umschlag, Hafen BS, 33,8 to (Mobilkran)</t>
  </si>
  <si>
    <t>Hafen BS, Lagergeld</t>
  </si>
  <si>
    <t>Hafenkosten / Ufergeld</t>
  </si>
  <si>
    <t>Hauptlauf Strasse, Rensink (€ 83.300,--)</t>
  </si>
  <si>
    <t>7.009148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</si>
</sst>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7]_-;\-* #,##0.00\ [$€-407]_-;_-* &quot;-&quot;??\ [$€-407]_-;_-@_-"/>
    <numFmt numFmtId="167" formatCode="#0,00#,###"/>
    <numFmt numFmtId="168" formatCode="##,###,###"/>
    <numFmt numFmtId="169" formatCode="[$-407]dddd\,\ d\.\ mmmm\ yyyy"/>
    <numFmt numFmtId="170" formatCode="[$-F800]dddd\,\ mmmm\ dd\,\ yyyy"/>
    <numFmt numFmtId="171" formatCode="[$-407]d/\ mmmm\ yyyy;@"/>
    <numFmt numFmtId="172" formatCode="_-* #,##0\ [$€-407]_-;\-* #,##0\ [$€-407]_-;_-* &quot;-&quot;\ [$€-407]_-;_-@_-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name val="Univers Condensed"/>
      <family val="2"/>
    </font>
    <font>
      <sz val="9"/>
      <name val="Univers Condensed"/>
      <family val="2"/>
    </font>
    <font>
      <b/>
      <sz val="14"/>
      <name val="Univers Condensed"/>
      <family val="2"/>
    </font>
    <font>
      <b/>
      <i/>
      <sz val="11"/>
      <name val="Univers Condensed"/>
      <family val="2"/>
    </font>
    <font>
      <b/>
      <i/>
      <u val="singleAccounting"/>
      <sz val="11"/>
      <name val="Univers Condensed"/>
      <family val="2"/>
    </font>
    <font>
      <sz val="10"/>
      <color indexed="10"/>
      <name val="Univers Condensed"/>
      <family val="2"/>
    </font>
    <font>
      <b/>
      <u val="singleAccounting"/>
      <sz val="14"/>
      <name val="Univers Condensed"/>
      <family val="2"/>
    </font>
    <font>
      <b/>
      <u val="single"/>
      <sz val="11"/>
      <name val="Univers Condensed"/>
      <family val="2"/>
    </font>
    <font>
      <b/>
      <u val="single"/>
      <sz val="14"/>
      <name val="Univers Condensed"/>
      <family val="2"/>
    </font>
    <font>
      <b/>
      <u val="single"/>
      <sz val="12"/>
      <name val="Univers Condensed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sz val="11"/>
      <color indexed="18"/>
      <name val="Verdana"/>
      <family val="2"/>
    </font>
    <font>
      <sz val="11"/>
      <color indexed="18"/>
      <name val="Calibri"/>
      <family val="2"/>
    </font>
    <font>
      <b/>
      <sz val="12"/>
      <color indexed="8"/>
      <name val="Verdana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18"/>
      <name val="Verdana"/>
      <family val="2"/>
    </font>
    <font>
      <sz val="9"/>
      <color indexed="8"/>
      <name val="Univers Condensed"/>
      <family val="2"/>
    </font>
    <font>
      <sz val="11"/>
      <color indexed="8"/>
      <name val="Univers Condensed"/>
      <family val="2"/>
    </font>
    <font>
      <sz val="9"/>
      <color indexed="8"/>
      <name val="Bahnschrift SemiBold SemiConden"/>
      <family val="2"/>
    </font>
    <font>
      <sz val="9"/>
      <color indexed="8"/>
      <name val="OCR A Extended"/>
      <family val="3"/>
    </font>
    <font>
      <b/>
      <sz val="11"/>
      <color indexed="62"/>
      <name val="Univers Condensed"/>
      <family val="2"/>
    </font>
    <font>
      <b/>
      <u val="single"/>
      <sz val="11"/>
      <color indexed="8"/>
      <name val="Univers Condensed"/>
      <family val="2"/>
    </font>
    <font>
      <b/>
      <u val="single"/>
      <sz val="14"/>
      <color indexed="62"/>
      <name val="Univers Condensed"/>
      <family val="2"/>
    </font>
    <font>
      <sz val="11"/>
      <color indexed="56"/>
      <name val="Univers Condensed"/>
      <family val="2"/>
    </font>
    <font>
      <b/>
      <sz val="11"/>
      <color indexed="10"/>
      <name val="Univers Condensed"/>
      <family val="2"/>
    </font>
    <font>
      <b/>
      <u val="single"/>
      <sz val="9"/>
      <color indexed="8"/>
      <name val="Univers Condensed"/>
      <family val="2"/>
    </font>
    <font>
      <b/>
      <u val="single"/>
      <sz val="9"/>
      <color indexed="17"/>
      <name val="Univers Condensed"/>
      <family val="2"/>
    </font>
    <font>
      <b/>
      <u val="singleAccounting"/>
      <sz val="14"/>
      <color indexed="10"/>
      <name val="Univers Condensed"/>
      <family val="2"/>
    </font>
    <font>
      <b/>
      <u val="singleAccounting"/>
      <sz val="14"/>
      <color indexed="8"/>
      <name val="Univers Condensed"/>
      <family val="2"/>
    </font>
    <font>
      <b/>
      <u val="singleAccounting"/>
      <sz val="14"/>
      <color indexed="17"/>
      <name val="Univers Condensed"/>
      <family val="2"/>
    </font>
    <font>
      <b/>
      <u val="singleAccounting"/>
      <sz val="14"/>
      <color indexed="62"/>
      <name val="Univers Condensed"/>
      <family val="2"/>
    </font>
    <font>
      <b/>
      <i/>
      <u val="singleAccounting"/>
      <sz val="11"/>
      <color indexed="56"/>
      <name val="Univers Condensed"/>
      <family val="2"/>
    </font>
    <font>
      <b/>
      <sz val="14"/>
      <color indexed="8"/>
      <name val="Univers Condensed"/>
      <family val="2"/>
    </font>
    <font>
      <sz val="14"/>
      <color indexed="8"/>
      <name val="Univers Condensed"/>
      <family val="2"/>
    </font>
    <font>
      <b/>
      <sz val="12"/>
      <color indexed="62"/>
      <name val="Univers Condensed"/>
      <family val="2"/>
    </font>
    <font>
      <b/>
      <i/>
      <u val="singleAccounting"/>
      <sz val="10"/>
      <color indexed="23"/>
      <name val="Univers Condensed"/>
      <family val="2"/>
    </font>
    <font>
      <sz val="12"/>
      <color indexed="62"/>
      <name val="Univers Condensed"/>
      <family val="2"/>
    </font>
    <font>
      <sz val="12"/>
      <color indexed="17"/>
      <name val="Univers Condensed"/>
      <family val="2"/>
    </font>
    <font>
      <b/>
      <sz val="12"/>
      <color indexed="8"/>
      <name val="Univers Condensed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23"/>
      <name val="Univers Condensed"/>
      <family val="2"/>
    </font>
    <font>
      <sz val="10"/>
      <color indexed="23"/>
      <name val="Calibri"/>
      <family val="2"/>
    </font>
    <font>
      <b/>
      <sz val="14"/>
      <color indexed="60"/>
      <name val="Univers Condensed"/>
      <family val="2"/>
    </font>
    <font>
      <sz val="14"/>
      <color indexed="60"/>
      <name val="Calibri"/>
      <family val="2"/>
    </font>
    <font>
      <u val="single"/>
      <sz val="14"/>
      <name val="Calibri"/>
      <family val="2"/>
    </font>
    <font>
      <sz val="11"/>
      <color indexed="23"/>
      <name val="Univers Condensed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Univers Condensed"/>
      <family val="2"/>
    </font>
    <font>
      <b/>
      <i/>
      <sz val="11"/>
      <color indexed="10"/>
      <name val="Univers Condensed"/>
      <family val="2"/>
    </font>
    <font>
      <i/>
      <sz val="11"/>
      <color indexed="10"/>
      <name val="Univers Condensed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sz val="11"/>
      <color theme="3" tint="-0.24997000396251678"/>
      <name val="Verdana"/>
      <family val="2"/>
    </font>
    <font>
      <sz val="11"/>
      <color theme="3" tint="-0.24997000396251678"/>
      <name val="Calibri"/>
      <family val="2"/>
    </font>
    <font>
      <b/>
      <sz val="12"/>
      <color theme="1"/>
      <name val="Verdana"/>
      <family val="2"/>
    </font>
    <font>
      <sz val="9"/>
      <color theme="1"/>
      <name val="Calibri"/>
      <family val="2"/>
    </font>
    <font>
      <b/>
      <sz val="11"/>
      <color theme="3" tint="-0.24997000396251678"/>
      <name val="Verdana"/>
      <family val="2"/>
    </font>
    <font>
      <sz val="9"/>
      <color theme="1"/>
      <name val="Univers Condensed"/>
      <family val="2"/>
    </font>
    <font>
      <sz val="11"/>
      <color theme="1"/>
      <name val="Univers Condensed"/>
      <family val="2"/>
    </font>
    <font>
      <sz val="9"/>
      <color theme="1"/>
      <name val="Bahnschrift SemiBold SemiConden"/>
      <family val="2"/>
    </font>
    <font>
      <sz val="9"/>
      <color theme="1"/>
      <name val="OCR A Extended"/>
      <family val="3"/>
    </font>
    <font>
      <b/>
      <sz val="11"/>
      <color theme="4"/>
      <name val="Univers Condensed"/>
      <family val="2"/>
    </font>
    <font>
      <b/>
      <u val="single"/>
      <sz val="11"/>
      <color theme="1"/>
      <name val="Univers Condensed"/>
      <family val="2"/>
    </font>
    <font>
      <b/>
      <u val="single"/>
      <sz val="14"/>
      <color theme="4"/>
      <name val="Univers Condensed"/>
      <family val="2"/>
    </font>
    <font>
      <sz val="11"/>
      <color theme="3"/>
      <name val="Univers Condensed"/>
      <family val="2"/>
    </font>
    <font>
      <b/>
      <sz val="11"/>
      <color rgb="FFFF0000"/>
      <name val="Univers Condensed"/>
      <family val="2"/>
    </font>
    <font>
      <b/>
      <u val="single"/>
      <sz val="9"/>
      <color theme="1"/>
      <name val="Univers Condensed"/>
      <family val="2"/>
    </font>
    <font>
      <b/>
      <u val="single"/>
      <sz val="9"/>
      <color rgb="FF00A44A"/>
      <name val="Univers Condensed"/>
      <family val="2"/>
    </font>
    <font>
      <b/>
      <u val="singleAccounting"/>
      <sz val="14"/>
      <color theme="5"/>
      <name val="Univers Condensed"/>
      <family val="2"/>
    </font>
    <font>
      <b/>
      <u val="singleAccounting"/>
      <sz val="14"/>
      <color theme="1"/>
      <name val="Univers Condensed"/>
      <family val="2"/>
    </font>
    <font>
      <b/>
      <u val="singleAccounting"/>
      <sz val="14"/>
      <color rgb="FF00A44A"/>
      <name val="Univers Condensed"/>
      <family val="2"/>
    </font>
    <font>
      <b/>
      <u val="singleAccounting"/>
      <sz val="14"/>
      <color theme="3" tint="0.39998000860214233"/>
      <name val="Univers Condensed"/>
      <family val="2"/>
    </font>
    <font>
      <b/>
      <i/>
      <u val="singleAccounting"/>
      <sz val="11"/>
      <color theme="3"/>
      <name val="Univers Condensed"/>
      <family val="2"/>
    </font>
    <font>
      <b/>
      <sz val="14"/>
      <color theme="1"/>
      <name val="Univers Condensed"/>
      <family val="2"/>
    </font>
    <font>
      <sz val="14"/>
      <color theme="1"/>
      <name val="Univers Condensed"/>
      <family val="2"/>
    </font>
    <font>
      <b/>
      <sz val="12"/>
      <color theme="3" tint="0.39998000860214233"/>
      <name val="Univers Condensed"/>
      <family val="2"/>
    </font>
    <font>
      <b/>
      <i/>
      <u val="singleAccounting"/>
      <sz val="10"/>
      <color theme="0" tint="-0.4999699890613556"/>
      <name val="Univers Condensed"/>
      <family val="2"/>
    </font>
    <font>
      <sz val="12"/>
      <color theme="3" tint="0.39998000860214233"/>
      <name val="Univers Condensed"/>
      <family val="2"/>
    </font>
    <font>
      <sz val="12"/>
      <color rgb="FF00A44A"/>
      <name val="Univers Condensed"/>
      <family val="2"/>
    </font>
    <font>
      <b/>
      <sz val="12"/>
      <color theme="1"/>
      <name val="Univers Condensed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sz val="11"/>
      <color theme="0" tint="-0.4999699890613556"/>
      <name val="Univers Condensed"/>
      <family val="2"/>
    </font>
    <font>
      <sz val="11"/>
      <color theme="0" tint="-0.4999699890613556"/>
      <name val="Calibri"/>
      <family val="2"/>
    </font>
    <font>
      <b/>
      <i/>
      <sz val="11"/>
      <color theme="5"/>
      <name val="Univers Condensed"/>
      <family val="2"/>
    </font>
    <font>
      <i/>
      <sz val="11"/>
      <color theme="5"/>
      <name val="Univers Condensed"/>
      <family val="2"/>
    </font>
    <font>
      <u val="single"/>
      <sz val="11"/>
      <color theme="1"/>
      <name val="Calibri"/>
      <family val="2"/>
    </font>
    <font>
      <sz val="12"/>
      <color theme="1"/>
      <name val="Univers Condensed"/>
      <family val="2"/>
    </font>
    <font>
      <b/>
      <sz val="11"/>
      <color theme="3" tint="0.39998000860214233"/>
      <name val="Univers Condensed"/>
      <family val="2"/>
    </font>
    <font>
      <sz val="11"/>
      <color theme="3" tint="0.39998000860214233"/>
      <name val="Calibri"/>
      <family val="2"/>
    </font>
    <font>
      <b/>
      <sz val="10"/>
      <color theme="0" tint="-0.4999699890613556"/>
      <name val="Univers Condensed"/>
      <family val="2"/>
    </font>
    <font>
      <sz val="10"/>
      <color theme="0" tint="-0.4999699890613556"/>
      <name val="Calibri"/>
      <family val="2"/>
    </font>
    <font>
      <b/>
      <sz val="14"/>
      <color theme="5" tint="-0.24997000396251678"/>
      <name val="Univers Condensed"/>
      <family val="2"/>
    </font>
    <font>
      <sz val="14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2" applyNumberFormat="0" applyAlignment="0" applyProtection="0"/>
    <xf numFmtId="164" fontId="0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165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66" fontId="0" fillId="0" borderId="0" xfId="0" applyNumberFormat="1" applyAlignment="1">
      <alignment/>
    </xf>
    <xf numFmtId="166" fontId="88" fillId="0" borderId="0" xfId="0" applyNumberFormat="1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 vertical="top"/>
    </xf>
    <xf numFmtId="44" fontId="95" fillId="0" borderId="0" xfId="57" applyFont="1" applyAlignment="1">
      <alignment/>
    </xf>
    <xf numFmtId="166" fontId="95" fillId="0" borderId="0" xfId="0" applyNumberFormat="1" applyFont="1" applyAlignment="1">
      <alignment/>
    </xf>
    <xf numFmtId="0" fontId="96" fillId="0" borderId="0" xfId="0" applyFont="1" applyAlignment="1">
      <alignment horizontal="center" vertical="top"/>
    </xf>
    <xf numFmtId="0" fontId="9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2" fillId="0" borderId="0" xfId="0" applyFont="1" applyAlignment="1">
      <alignment horizontal="center" vertical="top"/>
    </xf>
    <xf numFmtId="44" fontId="6" fillId="0" borderId="0" xfId="57" applyFont="1" applyAlignment="1">
      <alignment horizontal="center"/>
    </xf>
    <xf numFmtId="0" fontId="92" fillId="33" borderId="0" xfId="0" applyFont="1" applyFill="1" applyAlignment="1">
      <alignment horizontal="center" vertical="top"/>
    </xf>
    <xf numFmtId="0" fontId="98" fillId="33" borderId="0" xfId="0" applyFont="1" applyFill="1" applyAlignment="1">
      <alignment horizontal="right"/>
    </xf>
    <xf numFmtId="0" fontId="99" fillId="0" borderId="0" xfId="0" applyFont="1" applyAlignment="1">
      <alignment horizontal="right"/>
    </xf>
    <xf numFmtId="49" fontId="100" fillId="33" borderId="0" xfId="0" applyNumberFormat="1" applyFont="1" applyFill="1" applyAlignment="1">
      <alignment horizontal="right"/>
    </xf>
    <xf numFmtId="49" fontId="99" fillId="0" borderId="0" xfId="0" applyNumberFormat="1" applyFont="1" applyAlignment="1">
      <alignment horizontal="right"/>
    </xf>
    <xf numFmtId="44" fontId="7" fillId="0" borderId="0" xfId="57" applyFont="1" applyAlignment="1">
      <alignment horizontal="center"/>
    </xf>
    <xf numFmtId="44" fontId="101" fillId="0" borderId="0" xfId="57" applyFont="1" applyAlignment="1">
      <alignment/>
    </xf>
    <xf numFmtId="166" fontId="101" fillId="0" borderId="0" xfId="0" applyNumberFormat="1" applyFont="1" applyAlignment="1">
      <alignment/>
    </xf>
    <xf numFmtId="166" fontId="102" fillId="0" borderId="0" xfId="0" applyNumberFormat="1" applyFont="1" applyAlignment="1">
      <alignment/>
    </xf>
    <xf numFmtId="2" fontId="102" fillId="0" borderId="0" xfId="57" applyNumberFormat="1" applyFont="1" applyAlignment="1">
      <alignment/>
    </xf>
    <xf numFmtId="9" fontId="103" fillId="0" borderId="0" xfId="0" applyNumberFormat="1" applyFont="1" applyAlignment="1">
      <alignment horizontal="right"/>
    </xf>
    <xf numFmtId="9" fontId="104" fillId="0" borderId="0" xfId="57" applyNumberFormat="1" applyFont="1" applyAlignment="1">
      <alignment horizontal="right"/>
    </xf>
    <xf numFmtId="42" fontId="105" fillId="0" borderId="0" xfId="57" applyNumberFormat="1" applyFont="1" applyAlignment="1">
      <alignment/>
    </xf>
    <xf numFmtId="42" fontId="106" fillId="0" borderId="0" xfId="57" applyNumberFormat="1" applyFont="1" applyAlignment="1">
      <alignment/>
    </xf>
    <xf numFmtId="42" fontId="9" fillId="0" borderId="0" xfId="57" applyNumberFormat="1" applyFont="1" applyAlignment="1">
      <alignment horizontal="right"/>
    </xf>
    <xf numFmtId="42" fontId="107" fillId="0" borderId="0" xfId="57" applyNumberFormat="1" applyFont="1" applyAlignment="1">
      <alignment horizontal="right"/>
    </xf>
    <xf numFmtId="42" fontId="108" fillId="0" borderId="0" xfId="57" applyNumberFormat="1" applyFont="1" applyAlignment="1">
      <alignment horizontal="right"/>
    </xf>
    <xf numFmtId="44" fontId="109" fillId="0" borderId="0" xfId="57" applyFont="1" applyAlignment="1">
      <alignment horizontal="center"/>
    </xf>
    <xf numFmtId="0" fontId="92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7" fillId="0" borderId="0" xfId="0" applyNumberFormat="1" applyFont="1" applyAlignment="1">
      <alignment/>
    </xf>
    <xf numFmtId="0" fontId="0" fillId="33" borderId="0" xfId="0" applyFill="1" applyAlignment="1">
      <alignment horizontal="left"/>
    </xf>
    <xf numFmtId="0" fontId="110" fillId="33" borderId="0" xfId="0" applyFont="1" applyFill="1" applyAlignment="1">
      <alignment/>
    </xf>
    <xf numFmtId="0" fontId="111" fillId="33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ill="1" applyAlignment="1">
      <alignment/>
    </xf>
    <xf numFmtId="171" fontId="112" fillId="0" borderId="0" xfId="0" applyNumberFormat="1" applyFont="1" applyAlignment="1">
      <alignment horizontal="right"/>
    </xf>
    <xf numFmtId="170" fontId="112" fillId="33" borderId="0" xfId="0" applyNumberFormat="1" applyFont="1" applyFill="1" applyAlignment="1">
      <alignment horizontal="right"/>
    </xf>
    <xf numFmtId="171" fontId="112" fillId="33" borderId="0" xfId="0" applyNumberFormat="1" applyFont="1" applyFill="1" applyAlignment="1">
      <alignment horizontal="right"/>
    </xf>
    <xf numFmtId="171" fontId="100" fillId="33" borderId="0" xfId="0" applyNumberFormat="1" applyFont="1" applyFill="1" applyAlignment="1">
      <alignment horizontal="right"/>
    </xf>
    <xf numFmtId="166" fontId="0" fillId="33" borderId="0" xfId="0" applyNumberFormat="1" applyFill="1" applyAlignment="1">
      <alignment/>
    </xf>
    <xf numFmtId="42" fontId="9" fillId="0" borderId="0" xfId="57" applyNumberFormat="1" applyFont="1" applyAlignment="1">
      <alignment/>
    </xf>
    <xf numFmtId="42" fontId="113" fillId="0" borderId="0" xfId="57" applyNumberFormat="1" applyFont="1" applyAlignment="1">
      <alignment/>
    </xf>
    <xf numFmtId="166" fontId="114" fillId="0" borderId="0" xfId="0" applyNumberFormat="1" applyFont="1" applyAlignment="1">
      <alignment horizontal="right"/>
    </xf>
    <xf numFmtId="44" fontId="115" fillId="0" borderId="0" xfId="57" applyFont="1" applyAlignment="1">
      <alignment horizontal="right"/>
    </xf>
    <xf numFmtId="166" fontId="116" fillId="0" borderId="0" xfId="57" applyNumberFormat="1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0" fillId="33" borderId="0" xfId="0" applyFont="1" applyFill="1" applyAlignment="1">
      <alignment horizontal="right"/>
    </xf>
    <xf numFmtId="0" fontId="111" fillId="0" borderId="0" xfId="0" applyFont="1" applyFill="1" applyAlignment="1">
      <alignment horizontal="right"/>
    </xf>
    <xf numFmtId="0" fontId="95" fillId="0" borderId="0" xfId="0" applyFont="1" applyAlignment="1">
      <alignment horizontal="right"/>
    </xf>
    <xf numFmtId="0" fontId="3" fillId="0" borderId="0" xfId="0" applyFont="1" applyFill="1" applyAlignment="1">
      <alignment shrinkToFit="1"/>
    </xf>
    <xf numFmtId="0" fontId="34" fillId="0" borderId="0" xfId="0" applyFont="1" applyFill="1" applyAlignment="1">
      <alignment shrinkToFi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2" fillId="0" borderId="0" xfId="0" applyFont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110" fillId="33" borderId="0" xfId="0" applyFont="1" applyFill="1" applyAlignment="1">
      <alignment/>
    </xf>
    <xf numFmtId="0" fontId="111" fillId="33" borderId="0" xfId="0" applyFont="1" applyFill="1" applyAlignment="1">
      <alignment/>
    </xf>
    <xf numFmtId="49" fontId="121" fillId="0" borderId="0" xfId="0" applyNumberFormat="1" applyFont="1" applyAlignment="1">
      <alignment horizontal="right"/>
    </xf>
    <xf numFmtId="0" fontId="122" fillId="0" borderId="0" xfId="0" applyFont="1" applyAlignment="1">
      <alignment horizontal="right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98" fillId="33" borderId="0" xfId="0" applyFont="1" applyFill="1" applyAlignment="1">
      <alignment/>
    </xf>
    <xf numFmtId="0" fontId="10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1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0" fillId="33" borderId="0" xfId="0" applyFont="1" applyFill="1" applyAlignment="1">
      <alignment/>
    </xf>
    <xf numFmtId="0" fontId="94" fillId="0" borderId="0" xfId="0" applyFont="1" applyAlignment="1">
      <alignment horizontal="left"/>
    </xf>
    <xf numFmtId="0" fontId="94" fillId="0" borderId="0" xfId="0" applyFont="1" applyAlignment="1">
      <alignment/>
    </xf>
    <xf numFmtId="0" fontId="124" fillId="0" borderId="0" xfId="0" applyFont="1" applyAlignment="1">
      <alignment horizontal="left"/>
    </xf>
    <xf numFmtId="0" fontId="124" fillId="0" borderId="0" xfId="0" applyFont="1" applyAlignment="1">
      <alignment/>
    </xf>
    <xf numFmtId="0" fontId="0" fillId="33" borderId="0" xfId="0" applyFill="1" applyAlignment="1">
      <alignment horizontal="left"/>
    </xf>
    <xf numFmtId="170" fontId="112" fillId="0" borderId="0" xfId="0" applyNumberFormat="1" applyFont="1" applyAlignment="1">
      <alignment horizontal="right"/>
    </xf>
    <xf numFmtId="0" fontId="110" fillId="0" borderId="0" xfId="0" applyFont="1" applyFill="1" applyAlignment="1">
      <alignment/>
    </xf>
    <xf numFmtId="0" fontId="125" fillId="0" borderId="0" xfId="0" applyFont="1" applyFill="1" applyAlignment="1">
      <alignment shrinkToFit="1"/>
    </xf>
    <xf numFmtId="0" fontId="126" fillId="0" borderId="0" xfId="0" applyFont="1" applyFill="1" applyAlignment="1">
      <alignment shrinkToFi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7" fillId="0" borderId="0" xfId="0" applyFont="1" applyFill="1" applyAlignment="1">
      <alignment shrinkToFit="1"/>
    </xf>
    <xf numFmtId="0" fontId="128" fillId="0" borderId="0" xfId="0" applyFont="1" applyFill="1" applyAlignment="1">
      <alignment shrinkToFit="1"/>
    </xf>
    <xf numFmtId="0" fontId="129" fillId="0" borderId="0" xfId="0" applyFont="1" applyFill="1" applyAlignment="1">
      <alignment horizontal="right" shrinkToFit="1"/>
    </xf>
    <xf numFmtId="0" fontId="130" fillId="0" borderId="0" xfId="0" applyFont="1" applyFill="1" applyAlignment="1">
      <alignment horizontal="right" shrinkToFit="1"/>
    </xf>
    <xf numFmtId="0" fontId="11" fillId="33" borderId="0" xfId="0" applyFont="1" applyFill="1" applyAlignment="1">
      <alignment horizontal="left" shrinkToFit="1"/>
    </xf>
    <xf numFmtId="0" fontId="65" fillId="33" borderId="0" xfId="0" applyFont="1" applyFill="1" applyAlignment="1">
      <alignment horizontal="left" shrinkToFit="1"/>
    </xf>
    <xf numFmtId="44" fontId="102" fillId="0" borderId="0" xfId="57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view="pageLayout" workbookViewId="0" topLeftCell="A1">
      <selection activeCell="F19" sqref="F19"/>
    </sheetView>
  </sheetViews>
  <sheetFormatPr defaultColWidth="11.421875" defaultRowHeight="15"/>
  <cols>
    <col min="1" max="1" width="3.421875" style="7" customWidth="1"/>
    <col min="3" max="3" width="14.00390625" style="0" customWidth="1"/>
    <col min="4" max="4" width="3.8515625" style="0" customWidth="1"/>
    <col min="5" max="5" width="18.57421875" style="0" customWidth="1"/>
    <col min="6" max="6" width="15.8515625" style="0" customWidth="1"/>
    <col min="7" max="7" width="23.28125" style="4" customWidth="1"/>
  </cols>
  <sheetData>
    <row r="1" spans="1:7" s="6" customFormat="1" ht="17.25">
      <c r="A1" s="74" t="s">
        <v>46</v>
      </c>
      <c r="B1" s="75"/>
      <c r="C1" s="75"/>
      <c r="D1" s="75"/>
      <c r="E1" s="75"/>
      <c r="F1" s="75"/>
      <c r="G1" s="24" t="s">
        <v>102</v>
      </c>
    </row>
    <row r="2" spans="1:8" s="6" customFormat="1" ht="17.25">
      <c r="A2" s="44"/>
      <c r="B2" s="45"/>
      <c r="C2" s="45"/>
      <c r="D2" s="45"/>
      <c r="E2" s="45"/>
      <c r="F2" s="45"/>
      <c r="G2" s="60"/>
      <c r="H2" s="61"/>
    </row>
    <row r="3" spans="1:7" s="1" customFormat="1" ht="15">
      <c r="A3" s="78" t="s">
        <v>20</v>
      </c>
      <c r="B3" s="68"/>
      <c r="C3" s="68"/>
      <c r="D3" s="92"/>
      <c r="E3" s="70"/>
      <c r="F3" s="70"/>
      <c r="G3" s="48">
        <f ca="1">TODAY()</f>
        <v>44349</v>
      </c>
    </row>
    <row r="4" spans="1:7" s="1" customFormat="1" ht="13.5">
      <c r="A4" s="78" t="s">
        <v>7</v>
      </c>
      <c r="B4" s="79"/>
      <c r="C4" s="79"/>
      <c r="D4" s="76"/>
      <c r="E4" s="77"/>
      <c r="F4" s="77"/>
      <c r="G4" s="77"/>
    </row>
    <row r="5" spans="1:7" s="1" customFormat="1" ht="14.25">
      <c r="A5" s="78" t="s">
        <v>23</v>
      </c>
      <c r="B5" s="79"/>
      <c r="C5" s="79"/>
      <c r="D5" s="82"/>
      <c r="E5" s="83"/>
      <c r="F5" s="83"/>
      <c r="G5" s="25" t="s">
        <v>87</v>
      </c>
    </row>
    <row r="6" spans="1:18" ht="14.25">
      <c r="A6" s="78" t="s">
        <v>47</v>
      </c>
      <c r="B6" s="79"/>
      <c r="C6" s="79"/>
      <c r="D6" s="82"/>
      <c r="E6" s="83"/>
      <c r="F6" s="83"/>
      <c r="G6" s="23" t="s">
        <v>88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>
      <c r="A7" s="78" t="s">
        <v>22</v>
      </c>
      <c r="B7" s="78"/>
      <c r="C7" s="78"/>
      <c r="D7" s="81"/>
      <c r="E7" s="81"/>
      <c r="F7" s="81"/>
      <c r="G7" s="40" t="s">
        <v>89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6.5" customHeight="1">
      <c r="A8" s="78" t="s">
        <v>30</v>
      </c>
      <c r="B8" s="68"/>
      <c r="C8" s="68"/>
      <c r="D8" s="68"/>
      <c r="E8" s="68"/>
      <c r="F8" s="68"/>
      <c r="G8" s="68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14.25">
      <c r="A9" s="80" t="s">
        <v>57</v>
      </c>
      <c r="B9" s="68"/>
      <c r="C9" s="68"/>
      <c r="D9" s="68"/>
      <c r="E9" s="68"/>
      <c r="F9" s="22" t="s">
        <v>1</v>
      </c>
      <c r="G9" s="22" t="s">
        <v>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9" customFormat="1" ht="14.25">
      <c r="A10" s="18">
        <v>2</v>
      </c>
      <c r="B10" s="71" t="s">
        <v>48</v>
      </c>
      <c r="C10" s="72"/>
      <c r="D10" s="72"/>
      <c r="E10" s="72"/>
      <c r="F10" s="14">
        <v>350</v>
      </c>
      <c r="G10" s="14">
        <f>A10*F10</f>
        <v>700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4.25">
      <c r="A11" s="18">
        <v>2</v>
      </c>
      <c r="B11" s="71" t="s">
        <v>92</v>
      </c>
      <c r="C11" s="72"/>
      <c r="D11" s="72"/>
      <c r="E11" s="72"/>
      <c r="F11" s="14">
        <v>450</v>
      </c>
      <c r="G11" s="14">
        <f>SUM(F11*A11)</f>
        <v>900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4.25">
      <c r="A12" s="18">
        <v>0</v>
      </c>
      <c r="B12" s="71" t="s">
        <v>50</v>
      </c>
      <c r="C12" s="72"/>
      <c r="D12" s="72"/>
      <c r="E12" s="72"/>
      <c r="F12" s="14"/>
      <c r="G12" s="14">
        <f>SUM(F12*A12)</f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65" t="s">
        <v>25</v>
      </c>
      <c r="C13" s="65"/>
      <c r="D13" s="65"/>
      <c r="E13" s="65"/>
      <c r="F13" s="65"/>
      <c r="G13" s="26">
        <f>SUM(G10:G12)</f>
        <v>1600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4.25">
      <c r="A14" s="80" t="s">
        <v>58</v>
      </c>
      <c r="B14" s="68"/>
      <c r="C14" s="68"/>
      <c r="D14" s="68"/>
      <c r="E14" s="68"/>
      <c r="F14" s="68"/>
      <c r="G14" s="6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4.25">
      <c r="A15" s="13">
        <v>1</v>
      </c>
      <c r="B15" s="71" t="s">
        <v>90</v>
      </c>
      <c r="C15" s="72"/>
      <c r="D15" s="72"/>
      <c r="E15" s="72"/>
      <c r="F15" s="14">
        <v>3000</v>
      </c>
      <c r="G15" s="15">
        <f>SUM(F15*A15)</f>
        <v>3000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.25">
      <c r="A16" s="7">
        <v>1</v>
      </c>
      <c r="B16" s="71" t="s">
        <v>91</v>
      </c>
      <c r="C16" s="72"/>
      <c r="D16" s="72"/>
      <c r="E16" s="72"/>
      <c r="F16" s="14">
        <v>2500</v>
      </c>
      <c r="G16" s="15">
        <f>SUM(F16*A16)</f>
        <v>2500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16"/>
      <c r="B17" s="71"/>
      <c r="C17" s="72"/>
      <c r="D17" s="72"/>
      <c r="E17" s="72"/>
      <c r="F17" s="14">
        <v>0</v>
      </c>
      <c r="G17" s="15">
        <f>SUM(F17*A17)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7">
        <v>1</v>
      </c>
      <c r="B18" s="71" t="s">
        <v>101</v>
      </c>
      <c r="C18" s="72"/>
      <c r="D18" s="72"/>
      <c r="E18" s="72"/>
      <c r="F18" s="104">
        <v>83300</v>
      </c>
      <c r="G18" s="29">
        <f>A18*F18</f>
        <v>83300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>
      <c r="A19" s="17">
        <v>1</v>
      </c>
      <c r="B19" s="71" t="s">
        <v>95</v>
      </c>
      <c r="C19" s="72"/>
      <c r="D19" s="72"/>
      <c r="E19" s="72"/>
      <c r="F19" s="14"/>
      <c r="G19" s="15">
        <f>A19*F19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4.25">
      <c r="B20" s="71"/>
      <c r="C20" s="72"/>
      <c r="D20" s="72"/>
      <c r="E20" s="72"/>
      <c r="F20" s="14"/>
      <c r="G20" s="15">
        <f>A20*F20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">
      <c r="B21" s="65" t="s">
        <v>26</v>
      </c>
      <c r="C21" s="65"/>
      <c r="D21" s="65"/>
      <c r="E21" s="65"/>
      <c r="F21" s="65"/>
      <c r="G21" s="26">
        <f>SUM(G15:G20)</f>
        <v>88800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4.25">
      <c r="A22" s="80" t="s">
        <v>59</v>
      </c>
      <c r="B22" s="68"/>
      <c r="C22" s="68"/>
      <c r="D22" s="68"/>
      <c r="E22" s="68"/>
      <c r="F22" s="68"/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7">
        <v>2</v>
      </c>
      <c r="B23" s="71" t="s">
        <v>9</v>
      </c>
      <c r="C23" s="72"/>
      <c r="D23" s="72"/>
      <c r="E23" s="72"/>
      <c r="F23" s="14">
        <v>450</v>
      </c>
      <c r="G23" s="15">
        <f aca="true" t="shared" si="0" ref="G23:G28">SUM(F23*A23)</f>
        <v>900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7">
        <v>2</v>
      </c>
      <c r="B24" s="71" t="s">
        <v>10</v>
      </c>
      <c r="C24" s="72"/>
      <c r="D24" s="72"/>
      <c r="E24" s="72"/>
      <c r="F24" s="14">
        <v>450</v>
      </c>
      <c r="G24" s="15">
        <f t="shared" si="0"/>
        <v>900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>
      <c r="A25" s="7">
        <v>0</v>
      </c>
      <c r="B25" s="71"/>
      <c r="C25" s="72"/>
      <c r="D25" s="72"/>
      <c r="E25" s="72"/>
      <c r="F25" s="14"/>
      <c r="G25" s="15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25">
      <c r="A26" s="7">
        <v>0</v>
      </c>
      <c r="B26" s="71"/>
      <c r="C26" s="72"/>
      <c r="D26" s="72"/>
      <c r="E26" s="72"/>
      <c r="F26" s="14"/>
      <c r="G26" s="15">
        <f t="shared" si="0"/>
        <v>0</v>
      </c>
      <c r="H26" s="1"/>
      <c r="I26" s="1"/>
      <c r="J26" s="5"/>
      <c r="K26" s="1"/>
      <c r="L26" s="1"/>
      <c r="M26" s="1"/>
      <c r="N26" s="1"/>
      <c r="O26" s="1"/>
      <c r="P26" s="1"/>
      <c r="Q26" s="1"/>
      <c r="R26" s="1"/>
    </row>
    <row r="27" spans="1:18" ht="14.25">
      <c r="A27" s="7">
        <v>0</v>
      </c>
      <c r="B27" s="71"/>
      <c r="C27" s="72"/>
      <c r="D27" s="72"/>
      <c r="E27" s="72"/>
      <c r="F27" s="14"/>
      <c r="G27" s="14">
        <f t="shared" si="0"/>
        <v>0</v>
      </c>
      <c r="H27" s="1"/>
      <c r="I27" s="1"/>
      <c r="J27" s="5"/>
      <c r="K27" s="1"/>
      <c r="L27" s="1"/>
      <c r="M27" s="1"/>
      <c r="N27" s="1"/>
      <c r="O27" s="1"/>
      <c r="P27" s="1"/>
      <c r="Q27" s="1"/>
      <c r="R27" s="1"/>
    </row>
    <row r="28" spans="1:18" ht="14.25">
      <c r="A28" s="19">
        <v>0</v>
      </c>
      <c r="B28" s="71"/>
      <c r="C28" s="72"/>
      <c r="D28" s="72"/>
      <c r="E28" s="72"/>
      <c r="F28" s="14">
        <v>0</v>
      </c>
      <c r="G28" s="14">
        <f t="shared" si="0"/>
        <v>0</v>
      </c>
      <c r="H28" s="1"/>
      <c r="I28" s="1"/>
      <c r="J28" s="5"/>
      <c r="K28" s="1"/>
      <c r="L28" s="1"/>
      <c r="M28" s="1"/>
      <c r="N28" s="1"/>
      <c r="O28" s="1"/>
      <c r="P28" s="1"/>
      <c r="Q28" s="1"/>
      <c r="R28" s="1"/>
    </row>
    <row r="29" spans="2:18" ht="15">
      <c r="B29" s="65" t="s">
        <v>27</v>
      </c>
      <c r="C29" s="65"/>
      <c r="D29" s="65"/>
      <c r="E29" s="65"/>
      <c r="F29" s="65"/>
      <c r="G29" s="26">
        <f>SUM(G23:G28)</f>
        <v>1800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3" customFormat="1" ht="14.25">
      <c r="A30" s="80" t="s">
        <v>60</v>
      </c>
      <c r="B30" s="68"/>
      <c r="C30" s="68"/>
      <c r="D30" s="68"/>
      <c r="E30" s="68"/>
      <c r="F30" s="68"/>
      <c r="G30" s="6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7">
        <v>1</v>
      </c>
      <c r="B31" s="71" t="s">
        <v>13</v>
      </c>
      <c r="C31" s="72"/>
      <c r="D31" s="72"/>
      <c r="E31" s="72"/>
      <c r="F31" s="14">
        <v>750</v>
      </c>
      <c r="G31" s="14">
        <f>A31*F31</f>
        <v>750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9" customFormat="1" ht="14.25">
      <c r="A32" s="7">
        <v>0</v>
      </c>
      <c r="B32" s="71" t="s">
        <v>14</v>
      </c>
      <c r="C32" s="72"/>
      <c r="D32" s="72"/>
      <c r="E32" s="72"/>
      <c r="F32" s="14"/>
      <c r="G32" s="14">
        <f>SUM(F32*A32)</f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11" customFormat="1" ht="14.25">
      <c r="A33" s="7">
        <v>0</v>
      </c>
      <c r="B33" s="71" t="s">
        <v>8</v>
      </c>
      <c r="C33" s="72"/>
      <c r="D33" s="72"/>
      <c r="E33" s="72"/>
      <c r="F33" s="14"/>
      <c r="G33" s="14">
        <f>SUM(F33*A33)</f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4.25">
      <c r="A34" s="7">
        <v>0</v>
      </c>
      <c r="B34" s="71" t="s">
        <v>31</v>
      </c>
      <c r="C34" s="72"/>
      <c r="D34" s="72"/>
      <c r="E34" s="72"/>
      <c r="F34" s="14"/>
      <c r="G34" s="14">
        <f>SUM(F34*A34)</f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4.25">
      <c r="A35" s="7">
        <v>0</v>
      </c>
      <c r="B35" s="71" t="s">
        <v>32</v>
      </c>
      <c r="C35" s="72"/>
      <c r="D35" s="72"/>
      <c r="E35" s="72"/>
      <c r="F35" s="14"/>
      <c r="G35" s="14">
        <f>SUM(F35*A35)</f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4.25">
      <c r="A36" s="7">
        <v>0</v>
      </c>
      <c r="B36" s="71" t="s">
        <v>15</v>
      </c>
      <c r="C36" s="72"/>
      <c r="D36" s="72"/>
      <c r="E36" s="72"/>
      <c r="F36" s="14"/>
      <c r="G36" s="14">
        <f>SUM(F36*A36)</f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4.25">
      <c r="B37" s="65" t="s">
        <v>28</v>
      </c>
      <c r="C37" s="65"/>
      <c r="D37" s="65"/>
      <c r="E37" s="65"/>
      <c r="F37" s="65"/>
      <c r="G37" s="20">
        <f>SUM(G31:G36)</f>
        <v>750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80" t="s">
        <v>61</v>
      </c>
      <c r="B38" s="68"/>
      <c r="C38" s="68"/>
      <c r="D38" s="68"/>
      <c r="E38" s="68"/>
      <c r="F38" s="68"/>
      <c r="G38" s="6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39">
        <v>1</v>
      </c>
      <c r="B39" s="71" t="s">
        <v>99</v>
      </c>
      <c r="C39" s="72"/>
      <c r="D39" s="72"/>
      <c r="E39" s="72"/>
      <c r="F39" s="14">
        <v>500</v>
      </c>
      <c r="G39" s="14">
        <f aca="true" t="shared" si="1" ref="G39:G49">SUM(F39*A39)</f>
        <v>500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>
      <c r="A40" s="39">
        <v>1</v>
      </c>
      <c r="B40" s="71" t="s">
        <v>98</v>
      </c>
      <c r="C40" s="72"/>
      <c r="D40" s="72"/>
      <c r="E40" s="72"/>
      <c r="F40" s="14">
        <v>4000</v>
      </c>
      <c r="G40" s="14">
        <f>A40*F40</f>
        <v>4000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39">
        <v>1</v>
      </c>
      <c r="B41" s="71" t="s">
        <v>96</v>
      </c>
      <c r="C41" s="72"/>
      <c r="D41" s="72"/>
      <c r="E41" s="72"/>
      <c r="F41" s="14">
        <v>187</v>
      </c>
      <c r="G41" s="14">
        <f t="shared" si="1"/>
        <v>187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39">
        <v>1</v>
      </c>
      <c r="B42" s="71" t="s">
        <v>97</v>
      </c>
      <c r="C42" s="72"/>
      <c r="D42" s="72"/>
      <c r="E42" s="72"/>
      <c r="F42" s="14">
        <v>287</v>
      </c>
      <c r="G42" s="14">
        <f>A42*F42</f>
        <v>287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39">
        <v>60</v>
      </c>
      <c r="B43" s="71" t="s">
        <v>35</v>
      </c>
      <c r="C43" s="72"/>
      <c r="D43" s="72"/>
      <c r="E43" s="72"/>
      <c r="F43" s="14">
        <v>0.73</v>
      </c>
      <c r="G43" s="14">
        <f>A43*F43</f>
        <v>43.8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39"/>
      <c r="B44" s="65" t="s">
        <v>37</v>
      </c>
      <c r="C44" s="65"/>
      <c r="D44" s="65"/>
      <c r="E44" s="65"/>
      <c r="F44" s="65"/>
      <c r="G44" s="14">
        <f>SUM(G39:G43)</f>
        <v>5017.8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80" t="s">
        <v>62</v>
      </c>
      <c r="B45" s="68"/>
      <c r="C45" s="68"/>
      <c r="D45" s="68"/>
      <c r="E45" s="68"/>
      <c r="F45" s="68"/>
      <c r="G45" s="6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39">
        <v>1</v>
      </c>
      <c r="B46" s="71" t="s">
        <v>40</v>
      </c>
      <c r="C46" s="72"/>
      <c r="D46" s="72"/>
      <c r="E46" s="72"/>
      <c r="F46" s="14">
        <v>21500</v>
      </c>
      <c r="G46" s="14">
        <f>A46*F46</f>
        <v>21500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>
      <c r="A47" s="39">
        <v>0</v>
      </c>
      <c r="B47" s="71" t="s">
        <v>41</v>
      </c>
      <c r="C47" s="72"/>
      <c r="D47" s="72"/>
      <c r="E47" s="72"/>
      <c r="F47" s="14"/>
      <c r="G47" s="14">
        <f t="shared" si="1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25">
      <c r="A48" s="39">
        <v>0</v>
      </c>
      <c r="B48" s="71" t="s">
        <v>43</v>
      </c>
      <c r="C48" s="72"/>
      <c r="D48" s="72"/>
      <c r="E48" s="72"/>
      <c r="F48" s="14"/>
      <c r="G48" s="14">
        <f t="shared" si="1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>
      <c r="A49" s="39">
        <v>0</v>
      </c>
      <c r="B49" s="71" t="s">
        <v>42</v>
      </c>
      <c r="C49" s="72"/>
      <c r="D49" s="72"/>
      <c r="E49" s="72"/>
      <c r="F49" s="14"/>
      <c r="G49" s="14">
        <f t="shared" si="1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>
      <c r="A50" s="39"/>
      <c r="B50" s="65" t="s">
        <v>44</v>
      </c>
      <c r="C50" s="65"/>
      <c r="D50" s="65"/>
      <c r="E50" s="65"/>
      <c r="F50" s="65"/>
      <c r="G50" s="20">
        <f>SUM(G39:G49)</f>
        <v>31535.6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>
      <c r="A51" s="80" t="s">
        <v>63</v>
      </c>
      <c r="B51" s="68"/>
      <c r="C51" s="68"/>
      <c r="D51" s="68"/>
      <c r="E51" s="68"/>
      <c r="F51" s="68"/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>
      <c r="A52" s="7">
        <v>0</v>
      </c>
      <c r="B52" s="71" t="s">
        <v>5</v>
      </c>
      <c r="C52" s="72"/>
      <c r="D52" s="72"/>
      <c r="E52" s="72"/>
      <c r="F52" s="14">
        <v>180</v>
      </c>
      <c r="G52" s="14">
        <f>A52*F52</f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>
      <c r="A53" s="7">
        <v>0</v>
      </c>
      <c r="B53" s="71" t="s">
        <v>12</v>
      </c>
      <c r="C53" s="72"/>
      <c r="D53" s="72"/>
      <c r="E53" s="72"/>
      <c r="F53" s="14">
        <v>55</v>
      </c>
      <c r="G53" s="14">
        <f>A53*F53</f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>
      <c r="A54" s="41" t="s">
        <v>84</v>
      </c>
      <c r="B54" s="65" t="s">
        <v>29</v>
      </c>
      <c r="C54" s="65"/>
      <c r="D54" s="65"/>
      <c r="E54" s="65"/>
      <c r="F54" s="65"/>
      <c r="G54" s="42">
        <f>SUM(G52:G53)</f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7.25">
      <c r="A55" s="74" t="s">
        <v>46</v>
      </c>
      <c r="B55" s="75"/>
      <c r="C55" s="75"/>
      <c r="D55" s="75"/>
      <c r="E55" s="75"/>
      <c r="F55" s="75"/>
      <c r="G55" s="24" t="s">
        <v>102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7.25">
      <c r="A56" s="44"/>
      <c r="B56" s="45"/>
      <c r="C56" s="45"/>
      <c r="D56" s="45"/>
      <c r="E56" s="49"/>
      <c r="F56" s="49"/>
      <c r="G56" s="50">
        <f>G3</f>
        <v>44349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47" customFormat="1" ht="17.25">
      <c r="A57" s="93"/>
      <c r="B57" s="68"/>
      <c r="C57" s="68"/>
      <c r="D57" s="68"/>
      <c r="E57" s="68"/>
      <c r="F57" s="68"/>
      <c r="G57" s="68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7" ht="14.25">
      <c r="A58" s="80" t="s">
        <v>64</v>
      </c>
      <c r="B58" s="68"/>
      <c r="C58" s="68"/>
      <c r="D58" s="68"/>
      <c r="E58" s="68"/>
      <c r="F58" s="68"/>
      <c r="G58" s="68"/>
    </row>
    <row r="59" spans="1:18" ht="14.25">
      <c r="A59" s="39">
        <v>1</v>
      </c>
      <c r="B59" s="71" t="s">
        <v>38</v>
      </c>
      <c r="C59" s="72"/>
      <c r="D59" s="72"/>
      <c r="E59" s="72"/>
      <c r="F59" s="14">
        <v>9000</v>
      </c>
      <c r="G59" s="14">
        <f>SUM(F59*A59)</f>
        <v>9000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39">
        <v>0</v>
      </c>
      <c r="B60" s="71" t="s">
        <v>39</v>
      </c>
      <c r="C60" s="72"/>
      <c r="D60" s="72"/>
      <c r="E60" s="72"/>
      <c r="F60" s="14"/>
      <c r="G60" s="14">
        <f>SUM(F60*A60)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39">
        <v>0</v>
      </c>
      <c r="B61" s="71" t="s">
        <v>34</v>
      </c>
      <c r="C61" s="72"/>
      <c r="D61" s="72"/>
      <c r="E61" s="72"/>
      <c r="F61" s="14"/>
      <c r="G61" s="14">
        <f>SUM(F61*A61)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39">
        <v>1</v>
      </c>
      <c r="B62" s="71" t="s">
        <v>100</v>
      </c>
      <c r="C62" s="72"/>
      <c r="D62" s="72"/>
      <c r="E62" s="72"/>
      <c r="F62" s="14">
        <v>1000</v>
      </c>
      <c r="G62" s="14">
        <f>A62*F62</f>
        <v>1000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39">
        <v>0</v>
      </c>
      <c r="B63" s="71" t="s">
        <v>36</v>
      </c>
      <c r="C63" s="72"/>
      <c r="D63" s="72"/>
      <c r="E63" s="72"/>
      <c r="F63" s="14"/>
      <c r="G63" s="14">
        <f>A63*F63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39"/>
      <c r="B64" s="65" t="s">
        <v>45</v>
      </c>
      <c r="C64" s="65"/>
      <c r="D64" s="65"/>
      <c r="E64" s="65"/>
      <c r="F64" s="65"/>
      <c r="G64" s="14">
        <f>SUM(G59:G63)</f>
        <v>10000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80" t="s">
        <v>65</v>
      </c>
      <c r="B65" s="68"/>
      <c r="C65" s="68"/>
      <c r="D65" s="68"/>
      <c r="E65" s="68"/>
      <c r="F65" s="22" t="s">
        <v>1</v>
      </c>
      <c r="G65" s="22" t="s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8">
        <v>0</v>
      </c>
      <c r="B66" s="71" t="s">
        <v>48</v>
      </c>
      <c r="C66" s="72"/>
      <c r="D66" s="72"/>
      <c r="E66" s="72"/>
      <c r="F66" s="14"/>
      <c r="G66" s="14">
        <f>A66*F66</f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8">
        <v>0</v>
      </c>
      <c r="B67" s="71" t="s">
        <v>49</v>
      </c>
      <c r="C67" s="72"/>
      <c r="D67" s="72"/>
      <c r="E67" s="72"/>
      <c r="F67" s="14"/>
      <c r="G67" s="14">
        <f>SUM(F67*A67)</f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8">
        <v>0</v>
      </c>
      <c r="B68" s="71" t="s">
        <v>50</v>
      </c>
      <c r="C68" s="72"/>
      <c r="D68" s="72"/>
      <c r="E68" s="72"/>
      <c r="F68" s="14"/>
      <c r="G68" s="14">
        <f>SUM(F68*A68)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39"/>
      <c r="B69" s="65" t="s">
        <v>25</v>
      </c>
      <c r="C69" s="65"/>
      <c r="D69" s="65"/>
      <c r="E69" s="65"/>
      <c r="F69" s="65"/>
      <c r="G69" s="26">
        <f>SUM(G66:G68)</f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80" t="s">
        <v>66</v>
      </c>
      <c r="B70" s="68"/>
      <c r="C70" s="68"/>
      <c r="D70" s="68"/>
      <c r="E70" s="68"/>
      <c r="F70" s="68"/>
      <c r="G70" s="6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3">
        <v>1</v>
      </c>
      <c r="B71" s="71" t="s">
        <v>93</v>
      </c>
      <c r="C71" s="72"/>
      <c r="D71" s="72"/>
      <c r="E71" s="72"/>
      <c r="F71" s="14">
        <v>3150</v>
      </c>
      <c r="G71" s="15">
        <f>SUM(F71*A71)</f>
        <v>3150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>
      <c r="A72" s="39">
        <v>1</v>
      </c>
      <c r="B72" s="71" t="s">
        <v>91</v>
      </c>
      <c r="C72" s="72"/>
      <c r="D72" s="72"/>
      <c r="E72" s="72"/>
      <c r="F72" s="14">
        <v>2950</v>
      </c>
      <c r="G72" s="15">
        <f>SUM(F72*A72)</f>
        <v>2950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25">
      <c r="A73" s="16"/>
      <c r="B73" s="71"/>
      <c r="C73" s="72"/>
      <c r="D73" s="72"/>
      <c r="E73" s="72"/>
      <c r="F73" s="14"/>
      <c r="G73" s="15">
        <f>SUM(F73*A73)</f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>
      <c r="A74" s="39"/>
      <c r="B74" s="71"/>
      <c r="C74" s="72"/>
      <c r="D74" s="72"/>
      <c r="E74" s="72"/>
      <c r="F74" s="14"/>
      <c r="G74" s="15">
        <f>A74*F74</f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25">
      <c r="A75" s="17"/>
      <c r="B75" s="71"/>
      <c r="C75" s="72"/>
      <c r="D75" s="72"/>
      <c r="E75" s="72"/>
      <c r="F75" s="14"/>
      <c r="G75" s="15">
        <f>A75*F75</f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>
      <c r="A76" s="39"/>
      <c r="B76" s="71"/>
      <c r="C76" s="72"/>
      <c r="D76" s="72"/>
      <c r="E76" s="72"/>
      <c r="F76" s="14"/>
      <c r="G76" s="15">
        <f>A76*F76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39"/>
      <c r="B77" s="65" t="s">
        <v>26</v>
      </c>
      <c r="C77" s="65"/>
      <c r="D77" s="65"/>
      <c r="E77" s="65"/>
      <c r="F77" s="65"/>
      <c r="G77" s="26">
        <f>SUM(G71:G76)</f>
        <v>6100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>
      <c r="A78" s="80" t="s">
        <v>67</v>
      </c>
      <c r="B78" s="68"/>
      <c r="C78" s="68"/>
      <c r="D78" s="68"/>
      <c r="E78" s="68"/>
      <c r="F78" s="68"/>
      <c r="G78" s="6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25">
      <c r="A79" s="39">
        <v>0</v>
      </c>
      <c r="B79" s="71" t="s">
        <v>9</v>
      </c>
      <c r="C79" s="72"/>
      <c r="D79" s="72"/>
      <c r="E79" s="72"/>
      <c r="F79" s="14"/>
      <c r="G79" s="15">
        <f aca="true" t="shared" si="2" ref="G79:G84">SUM(F79*A79)</f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25">
      <c r="A80" s="39">
        <v>0</v>
      </c>
      <c r="B80" s="71" t="s">
        <v>10</v>
      </c>
      <c r="C80" s="72"/>
      <c r="D80" s="72"/>
      <c r="E80" s="72"/>
      <c r="F80" s="14"/>
      <c r="G80" s="15">
        <f t="shared" si="2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>
      <c r="A81" s="39">
        <v>0</v>
      </c>
      <c r="B81" s="71" t="s">
        <v>11</v>
      </c>
      <c r="C81" s="72"/>
      <c r="D81" s="72"/>
      <c r="E81" s="72"/>
      <c r="F81" s="14"/>
      <c r="G81" s="15">
        <f t="shared" si="2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25">
      <c r="A82" s="39">
        <v>0</v>
      </c>
      <c r="B82" s="71" t="s">
        <v>16</v>
      </c>
      <c r="C82" s="72"/>
      <c r="D82" s="72"/>
      <c r="E82" s="72"/>
      <c r="F82" s="14"/>
      <c r="G82" s="15">
        <f t="shared" si="2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>
      <c r="A83" s="39">
        <v>0</v>
      </c>
      <c r="B83" s="71" t="s">
        <v>17</v>
      </c>
      <c r="C83" s="72"/>
      <c r="D83" s="72"/>
      <c r="E83" s="72"/>
      <c r="F83" s="14"/>
      <c r="G83" s="14">
        <f t="shared" si="2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>
      <c r="A84" s="39">
        <v>0</v>
      </c>
      <c r="B84" s="71" t="s">
        <v>24</v>
      </c>
      <c r="C84" s="72"/>
      <c r="D84" s="72"/>
      <c r="E84" s="72"/>
      <c r="F84" s="14"/>
      <c r="G84" s="14">
        <f t="shared" si="2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>
      <c r="A85" s="39"/>
      <c r="B85" s="65" t="s">
        <v>27</v>
      </c>
      <c r="C85" s="65"/>
      <c r="D85" s="65"/>
      <c r="E85" s="65"/>
      <c r="F85" s="65"/>
      <c r="G85" s="26">
        <f>SUM(G79:G84)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25">
      <c r="A86" s="80" t="s">
        <v>68</v>
      </c>
      <c r="B86" s="68"/>
      <c r="C86" s="68"/>
      <c r="D86" s="68"/>
      <c r="E86" s="68"/>
      <c r="F86" s="68"/>
      <c r="G86" s="6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>
      <c r="A87" s="39">
        <v>0</v>
      </c>
      <c r="B87" s="71" t="s">
        <v>13</v>
      </c>
      <c r="C87" s="72"/>
      <c r="D87" s="72"/>
      <c r="E87" s="72"/>
      <c r="F87" s="14"/>
      <c r="G87" s="14">
        <f aca="true" t="shared" si="3" ref="G87:G92">SUM(F87*A87)</f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>
      <c r="A88" s="39">
        <v>0</v>
      </c>
      <c r="B88" s="71" t="s">
        <v>14</v>
      </c>
      <c r="C88" s="72"/>
      <c r="D88" s="72"/>
      <c r="E88" s="72"/>
      <c r="F88" s="14"/>
      <c r="G88" s="14">
        <f t="shared" si="3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>
      <c r="A89" s="39">
        <v>0</v>
      </c>
      <c r="B89" s="71" t="s">
        <v>8</v>
      </c>
      <c r="C89" s="72"/>
      <c r="D89" s="72"/>
      <c r="E89" s="72"/>
      <c r="F89" s="14"/>
      <c r="G89" s="14">
        <f t="shared" si="3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>
      <c r="A90" s="39">
        <v>0</v>
      </c>
      <c r="B90" s="71" t="s">
        <v>31</v>
      </c>
      <c r="C90" s="72"/>
      <c r="D90" s="72"/>
      <c r="E90" s="72"/>
      <c r="F90" s="14"/>
      <c r="G90" s="14">
        <f t="shared" si="3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25">
      <c r="A91" s="39">
        <v>0</v>
      </c>
      <c r="B91" s="71" t="s">
        <v>32</v>
      </c>
      <c r="C91" s="72"/>
      <c r="D91" s="72"/>
      <c r="E91" s="72"/>
      <c r="F91" s="14"/>
      <c r="G91" s="14">
        <f t="shared" si="3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25">
      <c r="A92" s="39">
        <v>0</v>
      </c>
      <c r="B92" s="71" t="s">
        <v>15</v>
      </c>
      <c r="C92" s="72"/>
      <c r="D92" s="72"/>
      <c r="E92" s="72"/>
      <c r="F92" s="14"/>
      <c r="G92" s="14">
        <f t="shared" si="3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>
      <c r="A93" s="39"/>
      <c r="B93" s="65" t="s">
        <v>28</v>
      </c>
      <c r="C93" s="65"/>
      <c r="D93" s="65"/>
      <c r="E93" s="65"/>
      <c r="F93" s="65"/>
      <c r="G93" s="20">
        <f>SUM(G87:G92)</f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25">
      <c r="A94" s="80" t="s">
        <v>69</v>
      </c>
      <c r="B94" s="68"/>
      <c r="C94" s="68"/>
      <c r="D94" s="68"/>
      <c r="E94" s="68"/>
      <c r="F94" s="68"/>
      <c r="G94" s="6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25">
      <c r="A95" s="39">
        <v>0</v>
      </c>
      <c r="B95" s="71" t="s">
        <v>5</v>
      </c>
      <c r="C95" s="72"/>
      <c r="D95" s="72"/>
      <c r="E95" s="72"/>
      <c r="F95" s="14">
        <v>123.8</v>
      </c>
      <c r="G95" s="14">
        <f>A95*F95</f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>
      <c r="A96" s="39">
        <v>0</v>
      </c>
      <c r="B96" s="71" t="s">
        <v>12</v>
      </c>
      <c r="C96" s="72"/>
      <c r="D96" s="72"/>
      <c r="E96" s="72"/>
      <c r="F96" s="14">
        <v>45</v>
      </c>
      <c r="G96" s="14">
        <f>A96*F96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2"/>
      <c r="B97" s="65" t="s">
        <v>29</v>
      </c>
      <c r="C97" s="65"/>
      <c r="D97" s="65"/>
      <c r="E97" s="65"/>
      <c r="F97" s="65"/>
      <c r="G97" s="42">
        <f>SUM(G95:G96)</f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 customHeight="1">
      <c r="A98" s="67"/>
      <c r="B98" s="68"/>
      <c r="C98" s="68"/>
      <c r="D98" s="68"/>
      <c r="E98" s="68"/>
      <c r="F98" s="68"/>
      <c r="G98" s="6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9.5">
      <c r="A99" s="69" t="s">
        <v>19</v>
      </c>
      <c r="B99" s="70"/>
      <c r="C99" s="70"/>
      <c r="D99" s="70"/>
      <c r="E99" s="70"/>
      <c r="F99" s="70"/>
      <c r="G99" s="33">
        <f>G13+G21+G29+G37+G44+G50+G54+G64+G69+G77+G85+G93+G97</f>
        <v>145603.4</v>
      </c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</row>
    <row r="100" spans="1:18" ht="6.75" customHeight="1">
      <c r="A100" s="67"/>
      <c r="B100" s="68"/>
      <c r="C100" s="68"/>
      <c r="D100" s="68"/>
      <c r="E100" s="68"/>
      <c r="F100" s="68"/>
      <c r="G100" s="68"/>
      <c r="H100" s="8"/>
      <c r="I100" s="8"/>
      <c r="J100" s="8"/>
      <c r="K100" s="8"/>
      <c r="L100" s="8"/>
      <c r="M100" s="8"/>
      <c r="N100" s="8"/>
      <c r="O100" s="8"/>
      <c r="P100" s="1"/>
      <c r="Q100" s="1"/>
      <c r="R100" s="1"/>
    </row>
    <row r="101" spans="1:18" s="3" customFormat="1" ht="14.25">
      <c r="A101" s="80" t="s">
        <v>70</v>
      </c>
      <c r="B101" s="68"/>
      <c r="C101" s="68"/>
      <c r="D101" s="68"/>
      <c r="E101" s="68"/>
      <c r="F101" s="68"/>
      <c r="G101" s="68"/>
      <c r="H101" s="8"/>
      <c r="I101" s="8"/>
      <c r="J101" s="8"/>
      <c r="K101" s="8"/>
      <c r="L101" s="8"/>
      <c r="M101" s="8"/>
      <c r="N101" s="8"/>
      <c r="O101" s="8"/>
      <c r="P101" s="2"/>
      <c r="Q101" s="2"/>
      <c r="R101" s="2"/>
    </row>
    <row r="102" spans="1:18" s="9" customFormat="1" ht="14.25">
      <c r="A102" s="7">
        <v>1</v>
      </c>
      <c r="B102" s="66" t="s">
        <v>94</v>
      </c>
      <c r="C102" s="66"/>
      <c r="D102" s="66"/>
      <c r="E102" s="66"/>
      <c r="F102" s="27">
        <v>5000</v>
      </c>
      <c r="G102" s="28">
        <f>A102*F102</f>
        <v>5000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s="9" customFormat="1" ht="14.25">
      <c r="A103" s="7">
        <v>0</v>
      </c>
      <c r="B103" s="66" t="s">
        <v>6</v>
      </c>
      <c r="C103" s="66"/>
      <c r="D103" s="66"/>
      <c r="E103" s="66"/>
      <c r="F103" s="27"/>
      <c r="G103" s="28">
        <f>A103*F103</f>
        <v>0</v>
      </c>
      <c r="H103" s="1"/>
      <c r="I103" s="1"/>
      <c r="J103" s="1"/>
      <c r="K103" s="1"/>
      <c r="L103" s="1"/>
      <c r="M103" s="1"/>
      <c r="N103" s="1"/>
      <c r="O103" s="1"/>
      <c r="P103" s="8"/>
      <c r="Q103" s="8"/>
      <c r="R103" s="8"/>
    </row>
    <row r="104" spans="1:18" ht="6.75" customHeight="1">
      <c r="A104" s="67"/>
      <c r="B104" s="68"/>
      <c r="C104" s="68"/>
      <c r="D104" s="68"/>
      <c r="E104" s="68"/>
      <c r="F104" s="68"/>
      <c r="G104" s="68"/>
      <c r="H104" s="8"/>
      <c r="I104" s="8"/>
      <c r="J104" s="8"/>
      <c r="K104" s="8"/>
      <c r="L104" s="8"/>
      <c r="M104" s="8"/>
      <c r="N104" s="8"/>
      <c r="O104" s="8"/>
      <c r="P104" s="1"/>
      <c r="Q104" s="1"/>
      <c r="R104" s="1"/>
    </row>
    <row r="105" spans="1:18" s="9" customFormat="1" ht="14.25">
      <c r="A105" s="7">
        <v>0</v>
      </c>
      <c r="B105" s="73" t="s">
        <v>33</v>
      </c>
      <c r="C105" s="66"/>
      <c r="D105" s="66"/>
      <c r="E105" s="66"/>
      <c r="F105" s="30">
        <v>0</v>
      </c>
      <c r="G105" s="29">
        <f>G99*F105/100</f>
        <v>0</v>
      </c>
      <c r="H105" s="1"/>
      <c r="I105" s="1"/>
      <c r="J105" s="1"/>
      <c r="K105" s="1"/>
      <c r="L105" s="1"/>
      <c r="M105" s="1"/>
      <c r="N105" s="1"/>
      <c r="O105" s="1"/>
      <c r="P105" s="8"/>
      <c r="Q105" s="8"/>
      <c r="R105" s="8"/>
    </row>
    <row r="106" spans="2:18" ht="15">
      <c r="B106" s="65" t="s">
        <v>18</v>
      </c>
      <c r="C106" s="65"/>
      <c r="D106" s="65"/>
      <c r="E106" s="65"/>
      <c r="F106" s="65"/>
      <c r="G106" s="38">
        <f>SUM(G102:G105)</f>
        <v>5000</v>
      </c>
      <c r="P106" s="1"/>
      <c r="Q106" s="1"/>
      <c r="R106" s="1"/>
    </row>
    <row r="107" spans="1:15" ht="7.5" customHeight="1">
      <c r="A107" s="21"/>
      <c r="B107" s="91"/>
      <c r="C107" s="91"/>
      <c r="D107" s="91"/>
      <c r="E107" s="91"/>
      <c r="F107" s="91"/>
      <c r="G107" s="91"/>
      <c r="H107" s="1"/>
      <c r="I107" s="1"/>
      <c r="J107" s="1"/>
      <c r="K107" s="1"/>
      <c r="L107" s="1"/>
      <c r="M107" s="1"/>
      <c r="N107" s="1"/>
      <c r="O107" s="1"/>
    </row>
    <row r="108" spans="1:15" ht="7.5" customHeight="1">
      <c r="A108" s="21"/>
      <c r="B108" s="43"/>
      <c r="C108" s="43"/>
      <c r="D108" s="43"/>
      <c r="E108" s="43"/>
      <c r="F108" s="43"/>
      <c r="G108" s="43"/>
      <c r="H108" s="1"/>
      <c r="I108" s="1"/>
      <c r="J108" s="1"/>
      <c r="K108" s="1"/>
      <c r="L108" s="1"/>
      <c r="M108" s="1"/>
      <c r="N108" s="1"/>
      <c r="O108" s="1"/>
    </row>
    <row r="109" spans="1:18" ht="19.5">
      <c r="A109" s="41" t="s">
        <v>85</v>
      </c>
      <c r="B109" s="62"/>
      <c r="C109" s="69" t="s">
        <v>54</v>
      </c>
      <c r="D109" s="69"/>
      <c r="E109" s="69"/>
      <c r="F109" s="69"/>
      <c r="G109" s="34">
        <f>G99+G106</f>
        <v>150603.4</v>
      </c>
      <c r="P109" s="1"/>
      <c r="Q109" s="1"/>
      <c r="R109" s="1"/>
    </row>
    <row r="110" spans="1:18" ht="19.5">
      <c r="A110" s="41"/>
      <c r="B110" s="62"/>
      <c r="C110" s="41"/>
      <c r="D110" s="41"/>
      <c r="E110" s="41"/>
      <c r="F110" s="41"/>
      <c r="G110" s="34"/>
      <c r="P110" s="1"/>
      <c r="Q110" s="1"/>
      <c r="R110" s="1"/>
    </row>
    <row r="111" spans="1:18" ht="17.25">
      <c r="A111" s="74" t="s">
        <v>46</v>
      </c>
      <c r="B111" s="75"/>
      <c r="C111" s="75"/>
      <c r="D111" s="75"/>
      <c r="E111" s="75"/>
      <c r="F111" s="75"/>
      <c r="G111" s="24" t="s">
        <v>102</v>
      </c>
      <c r="P111" s="1"/>
      <c r="Q111" s="1"/>
      <c r="R111" s="1"/>
    </row>
    <row r="112" spans="1:18" ht="17.25">
      <c r="A112" s="44"/>
      <c r="B112" s="45"/>
      <c r="C112" s="45"/>
      <c r="D112" s="45"/>
      <c r="E112" s="45"/>
      <c r="F112" s="45"/>
      <c r="G112" s="51">
        <f>G3</f>
        <v>44349</v>
      </c>
      <c r="P112" s="1"/>
      <c r="Q112" s="1"/>
      <c r="R112" s="1"/>
    </row>
    <row r="113" spans="1:7" ht="14.25">
      <c r="A113" s="67"/>
      <c r="B113" s="68"/>
      <c r="C113" s="68"/>
      <c r="D113" s="68"/>
      <c r="E113" s="68"/>
      <c r="F113" s="68"/>
      <c r="G113" s="68"/>
    </row>
    <row r="114" spans="1:7" ht="14.25">
      <c r="A114" s="68"/>
      <c r="B114" s="68"/>
      <c r="C114" s="68"/>
      <c r="D114" s="68"/>
      <c r="E114" s="68"/>
      <c r="F114" s="68"/>
      <c r="G114" s="68"/>
    </row>
    <row r="115" spans="1:15" ht="18">
      <c r="A115" s="102" t="s">
        <v>56</v>
      </c>
      <c r="B115" s="103"/>
      <c r="C115" s="103"/>
      <c r="D115" s="103"/>
      <c r="E115" s="103"/>
      <c r="F115" s="103"/>
      <c r="G115" s="52"/>
      <c r="H115" s="1"/>
      <c r="I115" s="1"/>
      <c r="J115" s="1"/>
      <c r="K115" s="1"/>
      <c r="L115" s="1"/>
      <c r="M115" s="1"/>
      <c r="N115" s="1"/>
      <c r="O115" s="1"/>
    </row>
    <row r="116" spans="1:18" ht="19.5">
      <c r="A116" s="63" t="s">
        <v>71</v>
      </c>
      <c r="B116" s="64"/>
      <c r="C116" s="64"/>
      <c r="D116" s="64"/>
      <c r="E116" s="64"/>
      <c r="F116" s="64"/>
      <c r="G116" s="33">
        <f>G13</f>
        <v>1600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9.5">
      <c r="A117" s="63" t="s">
        <v>72</v>
      </c>
      <c r="B117" s="64"/>
      <c r="C117" s="64"/>
      <c r="D117" s="64"/>
      <c r="E117" s="64"/>
      <c r="F117" s="64"/>
      <c r="G117" s="33">
        <f>G21</f>
        <v>88800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9.5">
      <c r="A118" s="63" t="s">
        <v>73</v>
      </c>
      <c r="B118" s="64"/>
      <c r="C118" s="64"/>
      <c r="D118" s="64"/>
      <c r="E118" s="64"/>
      <c r="F118" s="64"/>
      <c r="G118" s="33">
        <f>G29</f>
        <v>1800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9.5">
      <c r="A119" s="63" t="s">
        <v>74</v>
      </c>
      <c r="B119" s="64"/>
      <c r="C119" s="64"/>
      <c r="D119" s="64"/>
      <c r="E119" s="64"/>
      <c r="F119" s="64"/>
      <c r="G119" s="33">
        <f>G37</f>
        <v>750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9.5">
      <c r="A120" s="63" t="s">
        <v>75</v>
      </c>
      <c r="B120" s="64"/>
      <c r="C120" s="64"/>
      <c r="D120" s="64"/>
      <c r="E120" s="64"/>
      <c r="F120" s="64"/>
      <c r="G120" s="33">
        <f>G44</f>
        <v>5017.8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9.5">
      <c r="A121" s="63" t="s">
        <v>62</v>
      </c>
      <c r="B121" s="64"/>
      <c r="C121" s="64"/>
      <c r="D121" s="64"/>
      <c r="E121" s="64"/>
      <c r="F121" s="64"/>
      <c r="G121" s="33">
        <f>G50</f>
        <v>31535.6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9.5">
      <c r="A122" s="63" t="s">
        <v>76</v>
      </c>
      <c r="B122" s="64"/>
      <c r="C122" s="64"/>
      <c r="D122" s="64"/>
      <c r="E122" s="64"/>
      <c r="F122" s="64"/>
      <c r="G122" s="33">
        <f>G54</f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9.5">
      <c r="A123" s="63" t="s">
        <v>77</v>
      </c>
      <c r="B123" s="64"/>
      <c r="C123" s="64"/>
      <c r="D123" s="64"/>
      <c r="E123" s="64"/>
      <c r="F123" s="64"/>
      <c r="G123" s="33">
        <f>G64</f>
        <v>10000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9.5">
      <c r="A124" s="63" t="s">
        <v>78</v>
      </c>
      <c r="B124" s="64"/>
      <c r="C124" s="64"/>
      <c r="D124" s="64"/>
      <c r="E124" s="64"/>
      <c r="F124" s="64"/>
      <c r="G124" s="33">
        <f>G69</f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9.5">
      <c r="A125" s="63" t="s">
        <v>79</v>
      </c>
      <c r="B125" s="64"/>
      <c r="C125" s="64"/>
      <c r="D125" s="64"/>
      <c r="E125" s="64"/>
      <c r="F125" s="64"/>
      <c r="G125" s="33">
        <f>G77</f>
        <v>6100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9.5">
      <c r="A126" s="63" t="s">
        <v>80</v>
      </c>
      <c r="B126" s="64"/>
      <c r="C126" s="64"/>
      <c r="D126" s="64"/>
      <c r="E126" s="64"/>
      <c r="F126" s="64"/>
      <c r="G126" s="33">
        <f>G85</f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9.5">
      <c r="A127" s="63" t="s">
        <v>81</v>
      </c>
      <c r="B127" s="64"/>
      <c r="C127" s="64"/>
      <c r="D127" s="64"/>
      <c r="E127" s="64"/>
      <c r="F127" s="64"/>
      <c r="G127" s="33">
        <f>G93</f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9.5">
      <c r="A128" s="63" t="s">
        <v>82</v>
      </c>
      <c r="B128" s="64"/>
      <c r="C128" s="64"/>
      <c r="D128" s="64"/>
      <c r="E128" s="64"/>
      <c r="F128" s="64"/>
      <c r="G128" s="33">
        <f>G97</f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9.5">
      <c r="A129" s="100" t="s">
        <v>51</v>
      </c>
      <c r="B129" s="101"/>
      <c r="C129" s="101"/>
      <c r="D129" s="101"/>
      <c r="E129" s="101"/>
      <c r="F129" s="101"/>
      <c r="G129" s="33">
        <f>SUM(G116:G128)</f>
        <v>145603.4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98" t="s">
        <v>52</v>
      </c>
      <c r="B130" s="99"/>
      <c r="C130" s="99"/>
      <c r="D130" s="99"/>
      <c r="E130" s="99"/>
      <c r="F130" s="99"/>
      <c r="G130" s="54">
        <f>G99</f>
        <v>145603.4</v>
      </c>
      <c r="P130" s="1"/>
      <c r="Q130" s="1"/>
      <c r="R130" s="1"/>
    </row>
    <row r="131" spans="1:7" ht="19.5">
      <c r="A131" s="94" t="s">
        <v>83</v>
      </c>
      <c r="B131" s="95"/>
      <c r="C131" s="95"/>
      <c r="D131" s="95"/>
      <c r="E131" s="95"/>
      <c r="F131" s="95"/>
      <c r="G131" s="33">
        <f>G106</f>
        <v>5000</v>
      </c>
    </row>
    <row r="132" spans="1:7" ht="19.5">
      <c r="A132" s="96" t="s">
        <v>54</v>
      </c>
      <c r="B132" s="97"/>
      <c r="C132" s="97"/>
      <c r="D132" s="97"/>
      <c r="E132" s="97"/>
      <c r="F132" s="97"/>
      <c r="G132" s="53">
        <f>G129+G131</f>
        <v>150603.4</v>
      </c>
    </row>
    <row r="133" spans="1:7" ht="15">
      <c r="A133" s="98" t="s">
        <v>55</v>
      </c>
      <c r="B133" s="99"/>
      <c r="C133" s="99"/>
      <c r="D133" s="99"/>
      <c r="E133" s="99"/>
      <c r="F133" s="99"/>
      <c r="G133" s="54">
        <f>G109</f>
        <v>150603.4</v>
      </c>
    </row>
    <row r="134" spans="1:18" ht="17.25">
      <c r="A134" s="86" t="s">
        <v>21</v>
      </c>
      <c r="B134" s="86"/>
      <c r="C134" s="86"/>
      <c r="D134" s="86"/>
      <c r="E134" s="86"/>
      <c r="F134" s="86"/>
      <c r="G134" s="8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3.5" customHeight="1">
      <c r="A135" s="87" t="s">
        <v>3</v>
      </c>
      <c r="B135" s="88"/>
      <c r="C135" s="88"/>
      <c r="D135" s="88"/>
      <c r="E135" s="31">
        <v>0.1</v>
      </c>
      <c r="F135" s="32">
        <v>0.2</v>
      </c>
      <c r="G135" s="31">
        <v>0.17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59" customFormat="1" ht="15.75">
      <c r="A136" s="89" t="s">
        <v>0</v>
      </c>
      <c r="B136" s="90"/>
      <c r="C136" s="90"/>
      <c r="D136" s="90"/>
      <c r="E136" s="55">
        <f>G109*10/100</f>
        <v>15060.34</v>
      </c>
      <c r="F136" s="56">
        <f>G109*20/100</f>
        <v>30120.68</v>
      </c>
      <c r="G136" s="57">
        <f>G109*17/100</f>
        <v>25602.577999999998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7" ht="11.25" customHeight="1">
      <c r="A137" s="67"/>
      <c r="B137" s="68"/>
      <c r="C137" s="68"/>
      <c r="D137" s="68"/>
      <c r="E137" s="68"/>
      <c r="F137" s="68"/>
      <c r="G137" s="68"/>
    </row>
    <row r="138" spans="1:18" ht="19.5">
      <c r="A138" s="84" t="s">
        <v>53</v>
      </c>
      <c r="B138" s="85" t="s">
        <v>4</v>
      </c>
      <c r="C138" s="85"/>
      <c r="D138" s="85"/>
      <c r="E138" s="37">
        <f>G109+E136</f>
        <v>165663.74</v>
      </c>
      <c r="F138" s="36">
        <f>G109+F136</f>
        <v>180724.08</v>
      </c>
      <c r="G138" s="35">
        <f>G109+G136</f>
        <v>176205.978</v>
      </c>
      <c r="P138" s="1"/>
      <c r="Q138" s="1"/>
      <c r="R138" s="1"/>
    </row>
    <row r="158" spans="1:2" ht="17.25">
      <c r="A158" s="41" t="s">
        <v>86</v>
      </c>
      <c r="B158" s="62"/>
    </row>
  </sheetData>
  <sheetProtection/>
  <mergeCells count="138">
    <mergeCell ref="A132:F132"/>
    <mergeCell ref="A133:F133"/>
    <mergeCell ref="C109:F109"/>
    <mergeCell ref="A129:F129"/>
    <mergeCell ref="A130:F130"/>
    <mergeCell ref="A115:F115"/>
    <mergeCell ref="A123:F123"/>
    <mergeCell ref="A124:F124"/>
    <mergeCell ref="A125:F125"/>
    <mergeCell ref="A122:F122"/>
    <mergeCell ref="B93:F93"/>
    <mergeCell ref="A94:G94"/>
    <mergeCell ref="B95:E95"/>
    <mergeCell ref="B96:E96"/>
    <mergeCell ref="A131:F131"/>
    <mergeCell ref="A118:F118"/>
    <mergeCell ref="A119:F119"/>
    <mergeCell ref="A120:F120"/>
    <mergeCell ref="A121:F121"/>
    <mergeCell ref="A55:F55"/>
    <mergeCell ref="A57:G57"/>
    <mergeCell ref="A111:F111"/>
    <mergeCell ref="A100:G100"/>
    <mergeCell ref="A113:G114"/>
    <mergeCell ref="B97:F97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F85"/>
    <mergeCell ref="A86:G86"/>
    <mergeCell ref="B75:E75"/>
    <mergeCell ref="B76:E76"/>
    <mergeCell ref="B77:F77"/>
    <mergeCell ref="A78:G78"/>
    <mergeCell ref="B79:E79"/>
    <mergeCell ref="B80:E80"/>
    <mergeCell ref="B69:F69"/>
    <mergeCell ref="A70:G70"/>
    <mergeCell ref="B71:E71"/>
    <mergeCell ref="B72:E72"/>
    <mergeCell ref="B73:E73"/>
    <mergeCell ref="B74:E74"/>
    <mergeCell ref="B63:E63"/>
    <mergeCell ref="B64:F64"/>
    <mergeCell ref="A65:E65"/>
    <mergeCell ref="B66:E66"/>
    <mergeCell ref="B67:E67"/>
    <mergeCell ref="B68:E68"/>
    <mergeCell ref="B61:E61"/>
    <mergeCell ref="B62:E62"/>
    <mergeCell ref="D3:F3"/>
    <mergeCell ref="B50:F50"/>
    <mergeCell ref="B43:E43"/>
    <mergeCell ref="B46:E46"/>
    <mergeCell ref="B44:F44"/>
    <mergeCell ref="B40:E40"/>
    <mergeCell ref="B41:E41"/>
    <mergeCell ref="B47:E47"/>
    <mergeCell ref="A58:G58"/>
    <mergeCell ref="B59:E59"/>
    <mergeCell ref="B60:E60"/>
    <mergeCell ref="B48:E48"/>
    <mergeCell ref="B49:E49"/>
    <mergeCell ref="A30:G30"/>
    <mergeCell ref="A51:G51"/>
    <mergeCell ref="A22:G22"/>
    <mergeCell ref="A14:G14"/>
    <mergeCell ref="B36:E36"/>
    <mergeCell ref="B42:E42"/>
    <mergeCell ref="A45:G45"/>
    <mergeCell ref="B39:E39"/>
    <mergeCell ref="B52:E52"/>
    <mergeCell ref="A38:G38"/>
    <mergeCell ref="B17:E17"/>
    <mergeCell ref="B15:E15"/>
    <mergeCell ref="B16:E16"/>
    <mergeCell ref="B21:F21"/>
    <mergeCell ref="B26:E26"/>
    <mergeCell ref="B33:E33"/>
    <mergeCell ref="B37:F37"/>
    <mergeCell ref="B34:E34"/>
    <mergeCell ref="D5:F5"/>
    <mergeCell ref="B28:E28"/>
    <mergeCell ref="A138:D138"/>
    <mergeCell ref="A134:G134"/>
    <mergeCell ref="A135:D135"/>
    <mergeCell ref="A136:D136"/>
    <mergeCell ref="B107:G107"/>
    <mergeCell ref="A137:G137"/>
    <mergeCell ref="B35:E35"/>
    <mergeCell ref="B25:E25"/>
    <mergeCell ref="A3:C3"/>
    <mergeCell ref="B29:F29"/>
    <mergeCell ref="A101:G101"/>
    <mergeCell ref="D8:G8"/>
    <mergeCell ref="A8:C8"/>
    <mergeCell ref="A5:C5"/>
    <mergeCell ref="A6:C6"/>
    <mergeCell ref="A7:C7"/>
    <mergeCell ref="D7:F7"/>
    <mergeCell ref="D6:F6"/>
    <mergeCell ref="A1:F1"/>
    <mergeCell ref="D4:G4"/>
    <mergeCell ref="A4:C4"/>
    <mergeCell ref="A9:E9"/>
    <mergeCell ref="B31:E31"/>
    <mergeCell ref="B23:E23"/>
    <mergeCell ref="B10:E10"/>
    <mergeCell ref="B19:E19"/>
    <mergeCell ref="B11:E11"/>
    <mergeCell ref="B12:E12"/>
    <mergeCell ref="B53:E53"/>
    <mergeCell ref="B105:E105"/>
    <mergeCell ref="B54:F54"/>
    <mergeCell ref="A104:G104"/>
    <mergeCell ref="B13:F13"/>
    <mergeCell ref="B27:E27"/>
    <mergeCell ref="B24:E24"/>
    <mergeCell ref="B32:E32"/>
    <mergeCell ref="B18:E18"/>
    <mergeCell ref="B20:E20"/>
    <mergeCell ref="A128:F128"/>
    <mergeCell ref="B106:F106"/>
    <mergeCell ref="B102:E102"/>
    <mergeCell ref="B103:E103"/>
    <mergeCell ref="A98:G98"/>
    <mergeCell ref="A99:F99"/>
    <mergeCell ref="A126:F126"/>
    <mergeCell ref="A127:F127"/>
    <mergeCell ref="A116:F116"/>
    <mergeCell ref="A117:F117"/>
  </mergeCells>
  <printOptions gridLines="1"/>
  <pageMargins left="0.7086614173228347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Walther</dc:creator>
  <cp:keywords/>
  <dc:description/>
  <cp:lastModifiedBy>Uwe Walther</cp:lastModifiedBy>
  <cp:lastPrinted>2021-06-02T12:17:35Z</cp:lastPrinted>
  <dcterms:created xsi:type="dcterms:W3CDTF">2013-01-07T12:12:34Z</dcterms:created>
  <dcterms:modified xsi:type="dcterms:W3CDTF">2021-06-02T12:21:45Z</dcterms:modified>
  <cp:category/>
  <cp:version/>
  <cp:contentType/>
  <cp:contentStatus/>
</cp:coreProperties>
</file>